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mc:AlternateContent xmlns:mc="http://schemas.openxmlformats.org/markup-compatibility/2006">
    <mc:Choice Requires="x15">
      <x15ac:absPath xmlns:x15ac="http://schemas.microsoft.com/office/spreadsheetml/2010/11/ac" url="C:\Users\info\Dropbox\Beruf_Kunsthistoriker\Loehne\2013_Berechnungsmodell\"/>
    </mc:Choice>
  </mc:AlternateContent>
  <xr:revisionPtr revIDLastSave="0" documentId="13_ncr:1_{E21A69A1-2589-4C86-9EFB-5E2162F1C52E}" xr6:coauthVersionLast="47" xr6:coauthVersionMax="47" xr10:uidLastSave="{00000000-0000-0000-0000-000000000000}"/>
  <bookViews>
    <workbookView xWindow="-120" yWindow="-120" windowWidth="29040" windowHeight="15720" tabRatio="500" xr2:uid="{00000000-000D-0000-FFFF-FFFF00000000}"/>
  </bookViews>
  <sheets>
    <sheet name="VKKS-Berechnungsmodel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0" i="1" l="1"/>
  <c r="E48" i="1"/>
  <c r="E46" i="1"/>
  <c r="E30" i="1"/>
  <c r="E28" i="1"/>
  <c r="E14" i="1"/>
  <c r="D15" i="1"/>
  <c r="E15" i="1" s="1"/>
  <c r="E19" i="1"/>
  <c r="E20" i="1"/>
  <c r="E21" i="1"/>
  <c r="E22" i="1"/>
  <c r="E23" i="1"/>
  <c r="E24" i="1"/>
  <c r="E25" i="1"/>
  <c r="E29" i="1"/>
  <c r="E8" i="1"/>
  <c r="E35" i="1" s="1"/>
  <c r="D26" i="1"/>
  <c r="E26" i="1" l="1"/>
  <c r="E16" i="1"/>
  <c r="D16" i="1"/>
  <c r="E36" i="1"/>
  <c r="E37" i="1"/>
  <c r="E34" i="1"/>
  <c r="E33" i="1"/>
  <c r="E38" i="1" l="1"/>
  <c r="E51" i="1" s="1"/>
</calcChain>
</file>

<file path=xl/sharedStrings.xml><?xml version="1.0" encoding="utf-8"?>
<sst xmlns="http://schemas.openxmlformats.org/spreadsheetml/2006/main" count="55" uniqueCount="52">
  <si>
    <t>Infrastruktur</t>
  </si>
  <si>
    <t>monatlich</t>
  </si>
  <si>
    <t>Miete</t>
  </si>
  <si>
    <t>Telefonanschluss</t>
  </si>
  <si>
    <t>Internetanschluss</t>
  </si>
  <si>
    <t>Telefonkosten allgemein</t>
  </si>
  <si>
    <t>Computer/diverse Geräte</t>
  </si>
  <si>
    <t>Büromaterial</t>
  </si>
  <si>
    <t>Werbung (Visitenkarten/Webpräsenz etc.)</t>
  </si>
  <si>
    <t>Diverses / Repräsentation / Aquisekosten</t>
  </si>
  <si>
    <t>Zusätzliche Versicherungen (nicht obligatorisch)</t>
  </si>
  <si>
    <t>ALV</t>
  </si>
  <si>
    <t>Literatur</t>
  </si>
  <si>
    <t>jährlich</t>
  </si>
  <si>
    <t>Bemerkungen</t>
  </si>
  <si>
    <t>1)</t>
  </si>
  <si>
    <t>2)</t>
  </si>
  <si>
    <t>3)</t>
  </si>
  <si>
    <t>4)</t>
  </si>
  <si>
    <t>5)</t>
  </si>
  <si>
    <t>6)</t>
  </si>
  <si>
    <t>3) Wichtig: Selbstständigerwerbende tragen immer ALLE Sozialkosten selber. Sie bezahlen den Arbeitnehmer- und den Arbeitgeberbeitrag!</t>
  </si>
  <si>
    <t>1) Bei Selbstständigerwerbenden gibt es kein 13 Monatsgehalt. Der Bedarf wird im Stundenansatz eingerechnet.</t>
  </si>
  <si>
    <t>Arbeitsplatz</t>
  </si>
  <si>
    <t>Total</t>
  </si>
  <si>
    <t>Sozialversicherungen (obligatorisch)</t>
  </si>
  <si>
    <t>Gesamtkosten</t>
  </si>
  <si>
    <t>Nebenkosten (Strom, Wasser, Heizung = 10% der Miete)</t>
  </si>
  <si>
    <t>2) Bei Projekten bei denen hohe zusätzliche Telefonkosten anfallen, werden diese über Spesen in Bezug auf das Projekt abgerechnet.</t>
  </si>
  <si>
    <t xml:space="preserve">5) Die Kosten für zusätzliche Versicherungen beruhen stark auf Erfahrungswerten. Sie können je nach Bedürfnis und Tätigkeit stark varieren. Bitte diese Kostenschätzungen bei Bedarf einsetzen oder die effektiven Kosten gemäss der Versicherungsofferte respektive -police. </t>
  </si>
  <si>
    <t>6) Die durchschnittliche Arbeitszeit pro Jahr als Angestellter beträgt um 1'800 Std. Selbstständigerwerbende können jedoch nur effektiv geleistete Stunden in Rechnung stellen. Die Zahl von 1'200 Std. pro Jahr durchschnittlicher verrechenbarer Stunden ist ein Erfahrungswert.</t>
  </si>
  <si>
    <r>
      <t xml:space="preserve">Bei total 1'200 Arbeitsstunden (100%) muss ein </t>
    </r>
    <r>
      <rPr>
        <b/>
        <sz val="11"/>
        <color theme="1"/>
        <rFont val="Arial"/>
        <family val="2"/>
      </rPr>
      <t>Stundenansatz</t>
    </r>
    <r>
      <rPr>
        <sz val="11"/>
        <color theme="1"/>
        <rFont val="Arial"/>
        <family val="2"/>
      </rPr>
      <t xml:space="preserve"> verlangt werden von</t>
    </r>
  </si>
  <si>
    <t>AHV / IV / EO</t>
  </si>
  <si>
    <t>PK (25-34 Jahre: 7%; 35-44 Jahre: 10%; 45-54 Jahre: 15%; 55-65 Jahre: 18%)</t>
  </si>
  <si>
    <t>angestrebtes Nettoeinkommen</t>
  </si>
  <si>
    <t>(Paritätslöhne vgl. Kantonale Lohntabellen)</t>
  </si>
  <si>
    <t>Orange markierte Felder ausfüllen!</t>
  </si>
  <si>
    <t>4) Ausgangslage ist der einfachste Versicherungsplan gemäss dem Angebot der Pensionskase Musik &amp; Bildung, die den Mitgliedern der VKKS offen steht.</t>
  </si>
  <si>
    <t>Weiterbildung</t>
  </si>
  <si>
    <t>Krankentaggeld (ca. 1.5-3.5%)</t>
  </si>
  <si>
    <t>Nichtberufsunfallversicherung (ca. 0.5-2%)</t>
  </si>
  <si>
    <t>VKKS-Berechnungsmodell für Stundenhonorar</t>
  </si>
  <si>
    <t>Rechtschutzversicherung (KMU bis 10 Personen)</t>
  </si>
  <si>
    <t>Hausratversicherung (umfassender Schutz)</t>
  </si>
  <si>
    <t>Betriebshaftpflichtversicherung (geringes Risiko)</t>
  </si>
  <si>
    <t>Jahres-Reiseversicherung (Minimum)</t>
  </si>
  <si>
    <t>Krankentaggeldversicherung (CHF 6'000 Einkommen/Jahr, 80% Deckung, 30 Tage Wartefrist)</t>
  </si>
  <si>
    <t>Stand 11.05.2026</t>
  </si>
  <si>
    <t>ÖV</t>
  </si>
  <si>
    <t>Kosten</t>
  </si>
  <si>
    <t>Einkommen</t>
  </si>
  <si>
    <r>
      <rPr>
        <b/>
        <sz val="11"/>
        <color theme="1"/>
        <rFont val="Arial"/>
        <family val="2"/>
      </rPr>
      <t>Notwendige Einnahmen</t>
    </r>
    <r>
      <rPr>
        <sz val="11"/>
        <color theme="1"/>
        <rFont val="Arial"/>
        <family val="2"/>
      </rPr>
      <t>, um gewünschtes Nettoeinkommen unter Berücksichtigung der Gesamtkosten erzielen zu können.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</si>
</sst>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16" x14ac:knownFonts="1">
    <font>
      <sz val="12"/>
      <color theme="1"/>
      <name val="Calibri"/>
      <family val="2"/>
      <scheme val="minor"/>
    </font>
    <font>
      <u/>
      <sz val="12"/>
      <color theme="10"/>
      <name val="Calibri"/>
      <family val="2"/>
      <scheme val="minor"/>
    </font>
    <font>
      <u/>
      <sz val="12"/>
      <color theme="11"/>
      <name val="Calibri"/>
      <family val="2"/>
      <scheme val="minor"/>
    </font>
    <font>
      <b/>
      <sz val="11"/>
      <color rgb="FFFF6600"/>
      <name val="Arial"/>
      <family val="2"/>
    </font>
    <font>
      <sz val="11"/>
      <color theme="1"/>
      <name val="Arial"/>
      <family val="2"/>
    </font>
    <font>
      <sz val="11"/>
      <color rgb="FFFF0000"/>
      <name val="Arial"/>
      <family val="2"/>
    </font>
    <font>
      <b/>
      <sz val="11"/>
      <name val="Arial"/>
      <family val="2"/>
    </font>
    <font>
      <sz val="11"/>
      <name val="Arial"/>
      <family val="2"/>
    </font>
    <font>
      <b/>
      <sz val="11"/>
      <color rgb="FF000000"/>
      <name val="Arial"/>
      <family val="2"/>
    </font>
    <font>
      <sz val="11"/>
      <color rgb="FF000000"/>
      <name val="Arial"/>
      <family val="2"/>
    </font>
    <font>
      <b/>
      <i/>
      <sz val="11"/>
      <color rgb="FFFF0000"/>
      <name val="Arial"/>
      <family val="2"/>
    </font>
    <font>
      <i/>
      <sz val="11"/>
      <color theme="1"/>
      <name val="Arial"/>
      <family val="2"/>
    </font>
    <font>
      <b/>
      <sz val="11"/>
      <color theme="1"/>
      <name val="Arial"/>
      <family val="2"/>
    </font>
    <font>
      <sz val="11"/>
      <color rgb="FFFF6600"/>
      <name val="Arial"/>
      <family val="2"/>
    </font>
    <font>
      <b/>
      <sz val="11"/>
      <color theme="9" tint="-0.249977111117893"/>
      <name val="Arial"/>
      <family val="2"/>
    </font>
    <font>
      <b/>
      <sz val="11"/>
      <color rgb="FF535522"/>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99"/>
        <bgColor indexed="64"/>
      </patternFill>
    </fill>
  </fills>
  <borders count="1">
    <border>
      <left/>
      <right/>
      <top/>
      <bottom/>
      <diagonal/>
    </border>
  </borders>
  <cellStyleXfs count="2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32">
    <xf numFmtId="0" fontId="0" fillId="0" borderId="0" xfId="0"/>
    <xf numFmtId="0" fontId="9"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44" fontId="4" fillId="2" borderId="0" xfId="0" applyNumberFormat="1" applyFont="1" applyFill="1" applyAlignment="1">
      <alignment vertical="center"/>
    </xf>
    <xf numFmtId="44" fontId="4" fillId="0" borderId="0" xfId="0" applyNumberFormat="1" applyFont="1" applyAlignment="1">
      <alignment vertical="center"/>
    </xf>
    <xf numFmtId="0" fontId="12" fillId="0" borderId="0" xfId="0" applyFont="1" applyAlignment="1">
      <alignment vertical="center"/>
    </xf>
    <xf numFmtId="0" fontId="13" fillId="0" borderId="0" xfId="0" applyFont="1" applyAlignment="1">
      <alignment vertical="center"/>
    </xf>
    <xf numFmtId="0" fontId="4" fillId="0" borderId="0" xfId="0" applyFont="1" applyAlignment="1">
      <alignment horizontal="left" vertical="center" wrapText="1"/>
    </xf>
    <xf numFmtId="44" fontId="4" fillId="4" borderId="0" xfId="0" applyNumberFormat="1" applyFont="1" applyFill="1" applyAlignment="1">
      <alignment vertical="center"/>
    </xf>
    <xf numFmtId="0" fontId="12" fillId="4" borderId="0" xfId="0" applyFont="1" applyFill="1" applyAlignment="1">
      <alignment vertical="center"/>
    </xf>
    <xf numFmtId="0" fontId="4" fillId="4" borderId="0" xfId="0" applyFont="1" applyFill="1" applyAlignment="1">
      <alignment vertical="center"/>
    </xf>
    <xf numFmtId="44" fontId="12" fillId="4" borderId="0" xfId="0" applyNumberFormat="1" applyFont="1" applyFill="1" applyAlignment="1">
      <alignment vertical="center"/>
    </xf>
    <xf numFmtId="10" fontId="4" fillId="4" borderId="0" xfId="0" applyNumberFormat="1" applyFont="1" applyFill="1" applyAlignment="1">
      <alignment vertical="center"/>
    </xf>
    <xf numFmtId="44" fontId="12" fillId="2" borderId="0" xfId="0" applyNumberFormat="1" applyFont="1" applyFill="1" applyAlignment="1">
      <alignment vertical="center"/>
    </xf>
    <xf numFmtId="44" fontId="6" fillId="4" borderId="0" xfId="0" applyNumberFormat="1"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44" fontId="12" fillId="0" borderId="0" xfId="0" applyNumberFormat="1" applyFont="1" applyAlignment="1">
      <alignment vertical="center"/>
    </xf>
    <xf numFmtId="0" fontId="14" fillId="0" borderId="0" xfId="0" applyFont="1" applyAlignment="1">
      <alignment vertical="center"/>
    </xf>
    <xf numFmtId="0" fontId="15" fillId="0" borderId="0" xfId="0" applyFont="1" applyAlignment="1">
      <alignment vertical="center"/>
    </xf>
    <xf numFmtId="0" fontId="11" fillId="0" borderId="0" xfId="0" applyFont="1" applyAlignment="1">
      <alignment horizontal="left" vertical="center" wrapText="1"/>
    </xf>
    <xf numFmtId="0" fontId="4" fillId="5" borderId="0" xfId="0" applyFont="1" applyFill="1" applyAlignment="1">
      <alignment vertical="center"/>
    </xf>
    <xf numFmtId="44" fontId="12" fillId="5" borderId="0" xfId="0" applyNumberFormat="1" applyFont="1" applyFill="1" applyAlignment="1">
      <alignment vertical="center"/>
    </xf>
    <xf numFmtId="0" fontId="4" fillId="4" borderId="0" xfId="0" applyFont="1" applyFill="1" applyAlignment="1">
      <alignment horizontal="left" vertical="top" wrapText="1"/>
    </xf>
    <xf numFmtId="0" fontId="6" fillId="0" borderId="0" xfId="0" applyFont="1" applyFill="1" applyAlignment="1">
      <alignment vertical="center"/>
    </xf>
    <xf numFmtId="0" fontId="4" fillId="0" borderId="0" xfId="0" applyFont="1" applyFill="1" applyAlignment="1">
      <alignment vertical="center"/>
    </xf>
  </cellXfs>
  <cellStyles count="21">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Standard" xfId="0" builtinId="0"/>
  </cellStyles>
  <dxfs count="0"/>
  <tableStyles count="0" defaultTableStyle="TableStyleMedium9" defaultPivotStyle="PivotStyleMedium4"/>
  <colors>
    <mruColors>
      <color rgb="FFFFFF99"/>
      <color rgb="FFFFFF66"/>
      <color rgb="FF535522"/>
      <color rgb="FFF15C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4"/>
  <sheetViews>
    <sheetView tabSelected="1" zoomScale="75" zoomScaleNormal="75" zoomScalePageLayoutView="75" workbookViewId="0"/>
  </sheetViews>
  <sheetFormatPr baseColWidth="10" defaultColWidth="11" defaultRowHeight="14.25" x14ac:dyDescent="0.25"/>
  <cols>
    <col min="1" max="1" width="64.125" style="2" customWidth="1"/>
    <col min="2" max="2" width="7.375" style="2" customWidth="1"/>
    <col min="3" max="3" width="13.625" style="2" customWidth="1"/>
    <col min="4" max="4" width="23.375" style="2" customWidth="1"/>
    <col min="5" max="5" width="23.5" style="2" customWidth="1"/>
    <col min="6" max="6" width="68.25" style="2" bestFit="1" customWidth="1"/>
    <col min="7" max="7" width="116" style="2" customWidth="1"/>
    <col min="8" max="16384" width="11" style="2"/>
  </cols>
  <sheetData>
    <row r="1" spans="1:8" ht="15" x14ac:dyDescent="0.25">
      <c r="A1" s="25" t="s">
        <v>41</v>
      </c>
      <c r="G1" s="3"/>
    </row>
    <row r="2" spans="1:8" ht="15" x14ac:dyDescent="0.25">
      <c r="A2" s="24" t="s">
        <v>36</v>
      </c>
      <c r="B2" s="4"/>
      <c r="C2" s="4"/>
    </row>
    <row r="3" spans="1:8" x14ac:dyDescent="0.25">
      <c r="A3" s="4"/>
      <c r="B3" s="4"/>
      <c r="C3" s="4"/>
    </row>
    <row r="4" spans="1:8" ht="15" x14ac:dyDescent="0.25">
      <c r="A4" s="21"/>
      <c r="B4" s="22"/>
      <c r="C4" s="22"/>
      <c r="D4" s="21" t="s">
        <v>1</v>
      </c>
      <c r="E4" s="21" t="s">
        <v>13</v>
      </c>
    </row>
    <row r="5" spans="1:8" x14ac:dyDescent="0.25">
      <c r="A5" s="4"/>
      <c r="B5" s="4"/>
      <c r="C5" s="4"/>
    </row>
    <row r="6" spans="1:8" ht="15" x14ac:dyDescent="0.25">
      <c r="A6" s="21" t="s">
        <v>50</v>
      </c>
      <c r="B6" s="21"/>
      <c r="C6" s="21"/>
      <c r="D6" s="21"/>
      <c r="E6" s="21"/>
    </row>
    <row r="7" spans="1:8" s="31" customFormat="1" ht="15" x14ac:dyDescent="0.25">
      <c r="A7" s="30"/>
      <c r="B7" s="30"/>
      <c r="C7" s="30"/>
      <c r="D7" s="30"/>
      <c r="E7" s="30"/>
    </row>
    <row r="8" spans="1:8" ht="15" x14ac:dyDescent="0.25">
      <c r="A8" s="5" t="s">
        <v>34</v>
      </c>
      <c r="B8" s="5"/>
      <c r="C8" s="6"/>
      <c r="D8" s="9">
        <v>6000</v>
      </c>
      <c r="E8" s="14">
        <f>12*D8</f>
        <v>72000</v>
      </c>
      <c r="F8" s="2" t="s">
        <v>15</v>
      </c>
      <c r="H8" s="1"/>
    </row>
    <row r="9" spans="1:8" x14ac:dyDescent="0.25">
      <c r="A9" s="6" t="s">
        <v>35</v>
      </c>
      <c r="B9" s="6"/>
      <c r="C9" s="6"/>
      <c r="D9" s="6"/>
      <c r="E9" s="6"/>
      <c r="G9" s="1"/>
      <c r="H9" s="1"/>
    </row>
    <row r="10" spans="1:8" x14ac:dyDescent="0.25">
      <c r="D10" s="7"/>
      <c r="E10" s="8"/>
    </row>
    <row r="11" spans="1:8" ht="15" x14ac:dyDescent="0.25">
      <c r="A11" s="21" t="s">
        <v>49</v>
      </c>
      <c r="B11" s="21"/>
      <c r="C11" s="21"/>
      <c r="D11" s="21"/>
      <c r="E11" s="21"/>
    </row>
    <row r="12" spans="1:8" s="31" customFormat="1" ht="15" x14ac:dyDescent="0.25">
      <c r="A12" s="30"/>
      <c r="B12" s="30"/>
      <c r="C12" s="30"/>
      <c r="D12" s="30"/>
      <c r="E12" s="30"/>
    </row>
    <row r="13" spans="1:8" ht="15" x14ac:dyDescent="0.25">
      <c r="A13" s="15" t="s">
        <v>23</v>
      </c>
      <c r="B13" s="16"/>
      <c r="C13" s="16"/>
      <c r="D13" s="16"/>
      <c r="E13" s="16"/>
    </row>
    <row r="14" spans="1:8" x14ac:dyDescent="0.25">
      <c r="A14" s="16" t="s">
        <v>2</v>
      </c>
      <c r="B14" s="16"/>
      <c r="C14" s="16"/>
      <c r="D14" s="9">
        <v>1100</v>
      </c>
      <c r="E14" s="14">
        <f>12*D14</f>
        <v>13200</v>
      </c>
    </row>
    <row r="15" spans="1:8" x14ac:dyDescent="0.25">
      <c r="A15" s="16" t="s">
        <v>27</v>
      </c>
      <c r="B15" s="16"/>
      <c r="C15" s="16"/>
      <c r="D15" s="14">
        <f>0.1*D14</f>
        <v>110</v>
      </c>
      <c r="E15" s="14">
        <f>12*D15</f>
        <v>1320</v>
      </c>
    </row>
    <row r="16" spans="1:8" ht="15" x14ac:dyDescent="0.25">
      <c r="A16" s="15" t="s">
        <v>24</v>
      </c>
      <c r="B16" s="15"/>
      <c r="C16" s="16"/>
      <c r="D16" s="17">
        <f>SUM(D14:D15)</f>
        <v>1210</v>
      </c>
      <c r="E16" s="17">
        <f>SUM(E14:E15)</f>
        <v>14520</v>
      </c>
    </row>
    <row r="17" spans="1:6" x14ac:dyDescent="0.25">
      <c r="D17" s="10"/>
      <c r="E17" s="10"/>
    </row>
    <row r="18" spans="1:6" ht="15" x14ac:dyDescent="0.25">
      <c r="A18" s="15" t="s">
        <v>0</v>
      </c>
      <c r="B18" s="16"/>
      <c r="C18" s="16"/>
      <c r="D18" s="14"/>
      <c r="E18" s="14"/>
    </row>
    <row r="19" spans="1:6" x14ac:dyDescent="0.25">
      <c r="A19" s="16" t="s">
        <v>3</v>
      </c>
      <c r="B19" s="16"/>
      <c r="C19" s="16"/>
      <c r="D19" s="9">
        <v>25</v>
      </c>
      <c r="E19" s="14">
        <f t="shared" ref="E19:E25" si="0">12*D19</f>
        <v>300</v>
      </c>
    </row>
    <row r="20" spans="1:6" x14ac:dyDescent="0.25">
      <c r="A20" s="16" t="s">
        <v>5</v>
      </c>
      <c r="B20" s="16"/>
      <c r="C20" s="16"/>
      <c r="D20" s="9">
        <v>30</v>
      </c>
      <c r="E20" s="14">
        <f t="shared" si="0"/>
        <v>360</v>
      </c>
      <c r="F20" s="2" t="s">
        <v>16</v>
      </c>
    </row>
    <row r="21" spans="1:6" x14ac:dyDescent="0.25">
      <c r="A21" s="16" t="s">
        <v>4</v>
      </c>
      <c r="B21" s="16"/>
      <c r="C21" s="16"/>
      <c r="D21" s="9">
        <v>80</v>
      </c>
      <c r="E21" s="14">
        <f t="shared" si="0"/>
        <v>960</v>
      </c>
    </row>
    <row r="22" spans="1:6" x14ac:dyDescent="0.25">
      <c r="A22" s="16" t="s">
        <v>6</v>
      </c>
      <c r="B22" s="16"/>
      <c r="C22" s="16"/>
      <c r="D22" s="9">
        <v>100</v>
      </c>
      <c r="E22" s="14">
        <f t="shared" si="0"/>
        <v>1200</v>
      </c>
    </row>
    <row r="23" spans="1:6" x14ac:dyDescent="0.25">
      <c r="A23" s="16" t="s">
        <v>7</v>
      </c>
      <c r="B23" s="16"/>
      <c r="C23" s="16"/>
      <c r="D23" s="9">
        <v>50</v>
      </c>
      <c r="E23" s="14">
        <f t="shared" si="0"/>
        <v>600</v>
      </c>
    </row>
    <row r="24" spans="1:6" x14ac:dyDescent="0.25">
      <c r="A24" s="16" t="s">
        <v>8</v>
      </c>
      <c r="B24" s="16"/>
      <c r="C24" s="16"/>
      <c r="D24" s="9">
        <v>20</v>
      </c>
      <c r="E24" s="14">
        <f t="shared" si="0"/>
        <v>240</v>
      </c>
    </row>
    <row r="25" spans="1:6" x14ac:dyDescent="0.25">
      <c r="A25" s="16" t="s">
        <v>9</v>
      </c>
      <c r="B25" s="16"/>
      <c r="C25" s="16"/>
      <c r="D25" s="9">
        <v>50</v>
      </c>
      <c r="E25" s="14">
        <f t="shared" si="0"/>
        <v>600</v>
      </c>
    </row>
    <row r="26" spans="1:6" ht="15" x14ac:dyDescent="0.25">
      <c r="A26" s="15" t="s">
        <v>24</v>
      </c>
      <c r="B26" s="15"/>
      <c r="C26" s="15"/>
      <c r="D26" s="19">
        <f>SUM(D19:D25)</f>
        <v>355</v>
      </c>
      <c r="E26" s="17">
        <f>SUM(E19:E25)</f>
        <v>4260</v>
      </c>
    </row>
    <row r="27" spans="1:6" ht="15" x14ac:dyDescent="0.25">
      <c r="A27" s="11"/>
    </row>
    <row r="28" spans="1:6" ht="15" x14ac:dyDescent="0.25">
      <c r="A28" s="15" t="s">
        <v>38</v>
      </c>
      <c r="B28" s="16"/>
      <c r="C28" s="16"/>
      <c r="D28" s="9">
        <v>100</v>
      </c>
      <c r="E28" s="17">
        <f>12*D28</f>
        <v>1200</v>
      </c>
    </row>
    <row r="29" spans="1:6" ht="15" x14ac:dyDescent="0.25">
      <c r="A29" s="15" t="s">
        <v>12</v>
      </c>
      <c r="B29" s="16"/>
      <c r="C29" s="16"/>
      <c r="D29" s="9">
        <v>50</v>
      </c>
      <c r="E29" s="17">
        <f>12*D29</f>
        <v>600</v>
      </c>
    </row>
    <row r="30" spans="1:6" ht="15" x14ac:dyDescent="0.25">
      <c r="A30" s="15" t="s">
        <v>48</v>
      </c>
      <c r="B30" s="16"/>
      <c r="C30" s="16"/>
      <c r="D30" s="9">
        <v>100</v>
      </c>
      <c r="E30" s="17">
        <f>12*D30</f>
        <v>1200</v>
      </c>
    </row>
    <row r="32" spans="1:6" ht="15" x14ac:dyDescent="0.25">
      <c r="A32" s="15" t="s">
        <v>25</v>
      </c>
      <c r="B32" s="16"/>
      <c r="C32" s="16"/>
      <c r="D32" s="16"/>
      <c r="E32" s="16"/>
      <c r="F32" s="2" t="s">
        <v>17</v>
      </c>
    </row>
    <row r="33" spans="1:7" x14ac:dyDescent="0.25">
      <c r="A33" s="16" t="s">
        <v>32</v>
      </c>
      <c r="B33" s="16"/>
      <c r="C33" s="18">
        <v>0.106</v>
      </c>
      <c r="D33" s="14"/>
      <c r="E33" s="14">
        <f>0.106*E8</f>
        <v>7632</v>
      </c>
    </row>
    <row r="34" spans="1:7" x14ac:dyDescent="0.25">
      <c r="A34" s="16" t="s">
        <v>11</v>
      </c>
      <c r="B34" s="16"/>
      <c r="C34" s="18">
        <v>2.1999999999999999E-2</v>
      </c>
      <c r="D34" s="14"/>
      <c r="E34" s="14">
        <f>0.022*E8</f>
        <v>1584</v>
      </c>
    </row>
    <row r="35" spans="1:7" x14ac:dyDescent="0.25">
      <c r="A35" s="16" t="s">
        <v>33</v>
      </c>
      <c r="B35" s="16"/>
      <c r="C35" s="18">
        <v>0.15</v>
      </c>
      <c r="D35" s="14"/>
      <c r="E35" s="14">
        <f>0.15*E8</f>
        <v>10800</v>
      </c>
      <c r="F35" s="2" t="s">
        <v>18</v>
      </c>
    </row>
    <row r="36" spans="1:7" x14ac:dyDescent="0.25">
      <c r="A36" s="16" t="s">
        <v>39</v>
      </c>
      <c r="B36" s="16"/>
      <c r="C36" s="18">
        <v>0.02</v>
      </c>
      <c r="D36" s="14"/>
      <c r="E36" s="14">
        <f>0.02*E8</f>
        <v>1440</v>
      </c>
    </row>
    <row r="37" spans="1:7" x14ac:dyDescent="0.25">
      <c r="A37" s="16" t="s">
        <v>40</v>
      </c>
      <c r="B37" s="16"/>
      <c r="C37" s="18">
        <v>1.4999999999999999E-2</v>
      </c>
      <c r="D37" s="14"/>
      <c r="E37" s="14">
        <f>0.015*E8</f>
        <v>1080</v>
      </c>
    </row>
    <row r="38" spans="1:7" ht="15" x14ac:dyDescent="0.25">
      <c r="A38" s="15" t="s">
        <v>24</v>
      </c>
      <c r="B38" s="15"/>
      <c r="C38" s="15"/>
      <c r="D38" s="14"/>
      <c r="E38" s="20">
        <f>SUM(E33:E37)</f>
        <v>22536</v>
      </c>
    </row>
    <row r="40" spans="1:7" ht="15" x14ac:dyDescent="0.25">
      <c r="A40" s="15" t="s">
        <v>10</v>
      </c>
      <c r="B40" s="16"/>
      <c r="C40" s="16"/>
      <c r="D40" s="16"/>
      <c r="E40" s="16"/>
      <c r="F40" s="2" t="s">
        <v>19</v>
      </c>
    </row>
    <row r="41" spans="1:7" x14ac:dyDescent="0.25">
      <c r="A41" s="16" t="s">
        <v>42</v>
      </c>
      <c r="B41" s="16"/>
      <c r="C41" s="16"/>
      <c r="D41" s="16"/>
      <c r="E41" s="9">
        <v>500</v>
      </c>
      <c r="G41" s="12"/>
    </row>
    <row r="42" spans="1:7" x14ac:dyDescent="0.25">
      <c r="A42" s="16" t="s">
        <v>43</v>
      </c>
      <c r="B42" s="16"/>
      <c r="C42" s="16"/>
      <c r="D42" s="16"/>
      <c r="E42" s="9">
        <v>500</v>
      </c>
    </row>
    <row r="43" spans="1:7" x14ac:dyDescent="0.25">
      <c r="A43" s="16" t="s">
        <v>44</v>
      </c>
      <c r="B43" s="16"/>
      <c r="C43" s="16"/>
      <c r="D43" s="16"/>
      <c r="E43" s="9">
        <v>400</v>
      </c>
    </row>
    <row r="44" spans="1:7" x14ac:dyDescent="0.25">
      <c r="A44" s="16" t="s">
        <v>45</v>
      </c>
      <c r="B44" s="16"/>
      <c r="C44" s="16"/>
      <c r="D44" s="16"/>
      <c r="E44" s="9">
        <v>180</v>
      </c>
    </row>
    <row r="45" spans="1:7" x14ac:dyDescent="0.25">
      <c r="A45" s="16" t="s">
        <v>46</v>
      </c>
      <c r="B45" s="16"/>
      <c r="C45" s="16"/>
      <c r="D45" s="16"/>
      <c r="E45" s="9">
        <v>1440</v>
      </c>
    </row>
    <row r="46" spans="1:7" ht="15" x14ac:dyDescent="0.25">
      <c r="A46" s="15" t="s">
        <v>24</v>
      </c>
      <c r="B46" s="15"/>
      <c r="C46" s="15"/>
      <c r="D46" s="15"/>
      <c r="E46" s="17">
        <f>SUM(E41:E45)</f>
        <v>3020</v>
      </c>
    </row>
    <row r="48" spans="1:7" ht="15" x14ac:dyDescent="0.25">
      <c r="A48" s="15" t="s">
        <v>26</v>
      </c>
      <c r="B48" s="16"/>
      <c r="C48" s="16"/>
      <c r="D48" s="16"/>
      <c r="E48" s="17">
        <f>E16+E26+E28+E29+E30+E38+E46</f>
        <v>47336</v>
      </c>
    </row>
    <row r="49" spans="1:6" ht="15" x14ac:dyDescent="0.25">
      <c r="A49" s="11"/>
      <c r="E49" s="23"/>
    </row>
    <row r="50" spans="1:6" ht="15" x14ac:dyDescent="0.25">
      <c r="A50" s="27" t="s">
        <v>51</v>
      </c>
      <c r="B50" s="27"/>
      <c r="C50" s="27"/>
      <c r="D50" s="27"/>
      <c r="E50" s="28">
        <f>SUM(E8+E48)</f>
        <v>119336</v>
      </c>
    </row>
    <row r="51" spans="1:6" ht="15" x14ac:dyDescent="0.25">
      <c r="A51" s="27" t="s">
        <v>31</v>
      </c>
      <c r="B51" s="27"/>
      <c r="C51" s="27"/>
      <c r="D51" s="27"/>
      <c r="E51" s="28">
        <f>E50/1200</f>
        <v>99.446666666666673</v>
      </c>
      <c r="F51" s="2" t="s">
        <v>20</v>
      </c>
    </row>
    <row r="53" spans="1:6" ht="15" x14ac:dyDescent="0.25">
      <c r="A53" s="15" t="s">
        <v>14</v>
      </c>
      <c r="B53" s="16"/>
      <c r="C53" s="16"/>
      <c r="D53" s="16"/>
      <c r="E53" s="16"/>
    </row>
    <row r="54" spans="1:6" x14ac:dyDescent="0.25">
      <c r="A54" s="29" t="s">
        <v>22</v>
      </c>
      <c r="B54" s="29"/>
      <c r="C54" s="29"/>
      <c r="D54" s="29"/>
      <c r="E54" s="29"/>
    </row>
    <row r="55" spans="1:6" x14ac:dyDescent="0.25">
      <c r="A55" s="29" t="s">
        <v>28</v>
      </c>
      <c r="B55" s="29"/>
      <c r="C55" s="29"/>
      <c r="D55" s="29"/>
      <c r="E55" s="29"/>
    </row>
    <row r="56" spans="1:6" x14ac:dyDescent="0.25">
      <c r="A56" s="29" t="s">
        <v>21</v>
      </c>
      <c r="B56" s="29"/>
      <c r="C56" s="29"/>
      <c r="D56" s="29"/>
      <c r="E56" s="29"/>
    </row>
    <row r="57" spans="1:6" x14ac:dyDescent="0.25">
      <c r="A57" s="29" t="s">
        <v>37</v>
      </c>
      <c r="B57" s="29"/>
      <c r="C57" s="29"/>
      <c r="D57" s="29"/>
      <c r="E57" s="29"/>
    </row>
    <row r="58" spans="1:6" ht="29.25" customHeight="1" x14ac:dyDescent="0.25">
      <c r="A58" s="29" t="s">
        <v>29</v>
      </c>
      <c r="B58" s="29"/>
      <c r="C58" s="29"/>
      <c r="D58" s="29"/>
      <c r="E58" s="29"/>
    </row>
    <row r="59" spans="1:6" ht="32.25" customHeight="1" x14ac:dyDescent="0.25">
      <c r="A59" s="29" t="s">
        <v>30</v>
      </c>
      <c r="B59" s="29"/>
      <c r="C59" s="29"/>
      <c r="D59" s="29"/>
      <c r="E59" s="29"/>
    </row>
    <row r="60" spans="1:6" x14ac:dyDescent="0.25">
      <c r="A60" s="13"/>
    </row>
    <row r="61" spans="1:6" x14ac:dyDescent="0.25">
      <c r="A61" s="26" t="s">
        <v>47</v>
      </c>
    </row>
    <row r="62" spans="1:6" x14ac:dyDescent="0.25">
      <c r="A62" s="13"/>
    </row>
    <row r="63" spans="1:6" x14ac:dyDescent="0.25">
      <c r="A63" s="13"/>
    </row>
    <row r="64" spans="1:6" x14ac:dyDescent="0.25">
      <c r="A64" s="13"/>
    </row>
  </sheetData>
  <mergeCells count="6">
    <mergeCell ref="A59:E59"/>
    <mergeCell ref="A54:E54"/>
    <mergeCell ref="A55:E55"/>
    <mergeCell ref="A56:E56"/>
    <mergeCell ref="A57:E57"/>
    <mergeCell ref="A58:E58"/>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VKKS-Berechnungsmodell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2004 Test Drive-Benutzer</dc:creator>
  <cp:lastModifiedBy>VKKS ASHHA</cp:lastModifiedBy>
  <dcterms:created xsi:type="dcterms:W3CDTF">2012-02-02T14:16:32Z</dcterms:created>
  <dcterms:modified xsi:type="dcterms:W3CDTF">2026-05-11T10:27:04Z</dcterms:modified>
</cp:coreProperties>
</file>